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</sheets>
  <definedNames>
    <definedName name="_xlfn.IFERROR" hidden="1">#NAME?</definedName>
    <definedName name="_xlnm.Print_Area" localSheetId="0">'Fleet1'!$A$1:$O$27</definedName>
    <definedName name="_xlnm.Print_Area" localSheetId="1">'Fleet2'!$A$1:$O$28</definedName>
    <definedName name="_xlnm.Print_Area" localSheetId="4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<sst xmlns="http://schemas.openxmlformats.org/spreadsheetml/2006/main" count="306" uniqueCount="125">
  <si>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</si>
  <si>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</si>
  <si>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</si>
  <si>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</si>
  <si>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</si>
  <si>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</si>
  <si>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</si>
  <si>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</si>
  <si>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</si>
  <si>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</si>
  <si>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</si>
  <si>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</si>
  <si>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</si>
  <si>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</si>
  <si>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</si>
  <si>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</si>
  <si>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</si>
  <si>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</si>
  <si>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</si>
  <si>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</si>
  <si>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</si>
  <si>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</si>
  <si>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</si>
  <si>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</si>
  <si>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</si>
  <si>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</si>
  <si>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</si>
  <si>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</si>
  <si>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</si>
  <si>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</si>
  <si>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</si>
  <si>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</si>
  <si>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</si>
  <si>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</si>
  <si>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</si>
  <si>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</si>
  <si>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</si>
  <si>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</si>
  <si>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</si>
  <si>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</si>
  <si>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</si>
  <si>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</si>
  <si>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</si>
  <si>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</si>
  <si>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</si>
  <si>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</si>
  <si>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</si>
  <si>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</si>
  <si>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</si>
  <si>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</si>
  <si>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</si>
  <si>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</si>
  <si>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</si>
  <si>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</si>
  <si>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</si>
  <si>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</si>
  <si>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</si>
  <si>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</si>
  <si>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</si>
  <si>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</si>
  <si>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</si>
  <si>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</si>
  <si>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</si>
  <si>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</si>
  <si>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</si>
  <si>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</si>
  <si>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</si>
  <si>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</si>
  <si>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</si>
  <si>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</si>
  <si>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</si>
  <si>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</si>
  <si>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</si>
  <si>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</si>
  <si>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</si>
  <si>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Arnold</t>
  </si>
  <si>
    <t>Beneteau 8M</t>
  </si>
  <si>
    <t>Boat Name</t>
  </si>
  <si>
    <t>Bandit</t>
  </si>
  <si>
    <t>Dark Horse</t>
  </si>
  <si>
    <t>Boogie Board</t>
  </si>
  <si>
    <t>Rascal</t>
  </si>
  <si>
    <t>Time Warp</t>
  </si>
  <si>
    <t>Stressless</t>
  </si>
  <si>
    <t>Moonbeam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</si>
  <si>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</si>
  <si>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</si>
  <si>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</si>
  <si>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</si>
  <si>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</si>
  <si>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</si>
  <si>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</si>
  <si>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</si>
  <si>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</si>
  <si>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</si>
  <si>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</si>
  <si>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</si>
  <si>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</si>
  <si>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</si>
  <si>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</si>
  <si>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</si>
  <si>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</si>
  <si>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</si>
  <si>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Te Arooha</t>
  </si>
  <si>
    <t>Pegasus</t>
  </si>
  <si>
    <t>Bushido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</si>
  <si>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</si>
  <si>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</si>
  <si>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</si>
  <si>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</si>
  <si>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</si>
  <si>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</si>
  <si>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</si>
  <si>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</si>
  <si>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</si>
  <si>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</si>
  <si>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</si>
  <si>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</si>
  <si>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</si>
  <si>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</si>
  <si>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DNF</t>
  </si>
  <si>
    <t>Date:  4/14/2012         Series: Spring         Race: 1   RC:   Miekina</t>
  </si>
  <si>
    <t>Pearson 303</t>
  </si>
  <si>
    <t>Clock Start Time HH:MM:SS    12:22:51</t>
  </si>
  <si>
    <t xml:space="preserve">                                                           Clock Start Time HH:MM:SS  12:17:51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</si>
</sst>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2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3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3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23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5" width="8.7109375" style="0" customWidth="1"/>
    <col min="17" max="17" width="8.8515625" style="7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s="23" customFormat="1" ht="18">
      <c r="A5" s="57" t="s">
        <v>10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116</v>
      </c>
    </row>
    <row r="6" spans="1:17" s="23" customFormat="1" ht="18.75" thickBot="1">
      <c r="A6" s="57" t="s">
        <v>121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117</v>
      </c>
    </row>
    <row r="7" spans="1:19" s="23" customFormat="1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106</v>
      </c>
      <c r="R7" s="53"/>
      <c r="S7" s="54"/>
    </row>
    <row r="8" spans="1:19" s="23" customFormat="1" ht="18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111</v>
      </c>
      <c r="S8" s="28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110</v>
      </c>
      <c r="S9" s="28"/>
    </row>
    <row r="10" spans="1:19" s="23" customFormat="1" ht="19.5" customHeight="1">
      <c r="A10" s="4" t="s">
        <v>13</v>
      </c>
      <c r="B10" s="4" t="s">
        <v>78</v>
      </c>
      <c r="C10" s="4"/>
      <c r="D10" s="4"/>
      <c r="E10" s="5" t="s">
        <v>17</v>
      </c>
      <c r="F10" s="5">
        <v>2792</v>
      </c>
      <c r="G10" s="5">
        <v>170</v>
      </c>
      <c r="H10" s="5">
        <f aca="true" t="shared" si="0" ref="H10:H15">+G10+15</f>
        <v>185</v>
      </c>
      <c r="I10" s="6">
        <f>1000/(900+G10)</f>
        <v>0.9345794392523364</v>
      </c>
      <c r="J10" s="6">
        <f>1000/(900+H10)</f>
        <v>0.9216589861751152</v>
      </c>
      <c r="K10" s="4">
        <v>69</v>
      </c>
      <c r="L10" s="4">
        <v>57</v>
      </c>
      <c r="M10" s="24">
        <f>IF(K10&gt;0,K10+L10/60," ")</f>
        <v>69.95</v>
      </c>
      <c r="N10" s="24">
        <f>_xlfn.IFERROR(R10," ")</f>
        <v>65.37383177570094</v>
      </c>
      <c r="O10" s="4">
        <f>_xlfn.IFERROR(S10," ")</f>
        <v>2</v>
      </c>
      <c r="Q10" s="30" t="s">
        <v>109</v>
      </c>
      <c r="R10" s="23">
        <f>IF(M10&gt;0,IF(Q10="s",M10*I10,0)+IF(Q10="n",M10*J10,0)," ")</f>
        <v>65.37383177570094</v>
      </c>
      <c r="S10" s="28">
        <f>RANK(N10,$N$10:$N$21,1)</f>
        <v>2</v>
      </c>
    </row>
    <row r="11" spans="1:19" s="23" customFormat="1" ht="19.5" customHeight="1">
      <c r="A11" s="4" t="s">
        <v>15</v>
      </c>
      <c r="B11" s="4" t="s">
        <v>79</v>
      </c>
      <c r="C11" s="4"/>
      <c r="D11" s="4"/>
      <c r="E11" s="5" t="s">
        <v>17</v>
      </c>
      <c r="F11" s="5">
        <v>1024</v>
      </c>
      <c r="G11" s="5">
        <v>170</v>
      </c>
      <c r="H11" s="5">
        <f t="shared" si="0"/>
        <v>185</v>
      </c>
      <c r="I11" s="6">
        <f aca="true" t="shared" si="1" ref="I11:J13">1000/(900+G11)</f>
        <v>0.9345794392523364</v>
      </c>
      <c r="J11" s="6">
        <f t="shared" si="1"/>
        <v>0.9216589861751152</v>
      </c>
      <c r="K11" s="4"/>
      <c r="L11" s="4"/>
      <c r="M11" s="24" t="str">
        <f>IF(K11&gt;0,K11+L11/60," ")</f>
        <v> </v>
      </c>
      <c r="N11" s="24" t="str">
        <f>_xlfn.IFERROR(R11," ")</f>
        <v> </v>
      </c>
      <c r="O11" s="4" t="s">
        <v>120</v>
      </c>
      <c r="Q11" s="31" t="s">
        <v>107</v>
      </c>
      <c r="R11" s="23" t="e">
        <f aca="true" t="shared" si="2" ref="R11:R21">IF(M11&gt;0,IF(Q11="s",M11*I11,0)+IF(Q11="n",M11*J11,0)," ")</f>
        <v>#VALUE!</v>
      </c>
      <c r="S11" s="28" t="e">
        <f aca="true" t="shared" si="3" ref="S11:S21">RANK(N11,$N$10:$N$21,1)</f>
        <v>#VALUE!</v>
      </c>
    </row>
    <row r="12" spans="1:19" s="23" customFormat="1" ht="19.5" customHeight="1">
      <c r="A12" s="4" t="s">
        <v>16</v>
      </c>
      <c r="B12" s="4" t="s">
        <v>80</v>
      </c>
      <c r="C12" s="4"/>
      <c r="D12" s="4"/>
      <c r="E12" s="5" t="s">
        <v>17</v>
      </c>
      <c r="F12" s="5">
        <v>1742</v>
      </c>
      <c r="G12" s="5">
        <v>170</v>
      </c>
      <c r="H12" s="5">
        <f t="shared" si="0"/>
        <v>185</v>
      </c>
      <c r="I12" s="6">
        <f t="shared" si="1"/>
        <v>0.9345794392523364</v>
      </c>
      <c r="J12" s="6">
        <f t="shared" si="1"/>
        <v>0.9216589861751152</v>
      </c>
      <c r="K12" s="4">
        <v>75</v>
      </c>
      <c r="L12" s="4">
        <v>50</v>
      </c>
      <c r="M12" s="24">
        <f aca="true" t="shared" si="4" ref="M12:M21">IF(K12&gt;0,K12+L12/60," ")</f>
        <v>75.83333333333333</v>
      </c>
      <c r="N12" s="24">
        <f aca="true" t="shared" si="5" ref="N12:N21">_xlfn.IFERROR(R12," ")</f>
        <v>70.87227414330218</v>
      </c>
      <c r="O12" s="4">
        <f aca="true" t="shared" si="6" ref="O12:O21">_xlfn.IFERROR(S12," ")</f>
        <v>3</v>
      </c>
      <c r="Q12" s="31" t="s">
        <v>107</v>
      </c>
      <c r="R12" s="23">
        <f t="shared" si="2"/>
        <v>70.87227414330218</v>
      </c>
      <c r="S12" s="28">
        <f t="shared" si="3"/>
        <v>3</v>
      </c>
    </row>
    <row r="13" spans="1:19" s="23" customFormat="1" ht="19.5" customHeight="1">
      <c r="A13" s="4" t="s">
        <v>14</v>
      </c>
      <c r="B13" s="4" t="s">
        <v>81</v>
      </c>
      <c r="C13" s="4"/>
      <c r="D13" s="4"/>
      <c r="E13" s="5" t="s">
        <v>17</v>
      </c>
      <c r="F13" s="5">
        <v>3511</v>
      </c>
      <c r="G13" s="5">
        <v>170</v>
      </c>
      <c r="H13" s="5">
        <f t="shared" si="0"/>
        <v>185</v>
      </c>
      <c r="I13" s="6">
        <f t="shared" si="1"/>
        <v>0.9345794392523364</v>
      </c>
      <c r="J13" s="6">
        <f t="shared" si="1"/>
        <v>0.9216589861751152</v>
      </c>
      <c r="K13" s="4">
        <v>65</v>
      </c>
      <c r="L13" s="4">
        <v>13</v>
      </c>
      <c r="M13" s="24">
        <f t="shared" si="4"/>
        <v>65.21666666666667</v>
      </c>
      <c r="N13" s="24">
        <f t="shared" si="5"/>
        <v>60.95015576323988</v>
      </c>
      <c r="O13" s="4">
        <f t="shared" si="6"/>
        <v>1</v>
      </c>
      <c r="Q13" s="31" t="s">
        <v>107</v>
      </c>
      <c r="R13" s="23">
        <f t="shared" si="2"/>
        <v>60.95015576323988</v>
      </c>
      <c r="S13" s="28">
        <f t="shared" si="3"/>
        <v>1</v>
      </c>
    </row>
    <row r="14" spans="1:19" s="23" customFormat="1" ht="19.5" customHeight="1">
      <c r="A14" s="4" t="s">
        <v>73</v>
      </c>
      <c r="B14" s="4" t="s">
        <v>82</v>
      </c>
      <c r="C14" s="4"/>
      <c r="D14" s="4"/>
      <c r="E14" s="5" t="s">
        <v>17</v>
      </c>
      <c r="F14" s="5">
        <v>1248</v>
      </c>
      <c r="G14" s="5">
        <v>170</v>
      </c>
      <c r="H14" s="5">
        <f t="shared" si="0"/>
        <v>185</v>
      </c>
      <c r="I14" s="6">
        <f>1000/(900+G14)</f>
        <v>0.9345794392523364</v>
      </c>
      <c r="J14" s="6">
        <f>1000/(900+H14)</f>
        <v>0.9216589861751152</v>
      </c>
      <c r="K14" s="4"/>
      <c r="L14" s="4"/>
      <c r="M14" s="24" t="str">
        <f t="shared" si="4"/>
        <v> </v>
      </c>
      <c r="N14" s="24" t="str">
        <f t="shared" si="5"/>
        <v> </v>
      </c>
      <c r="O14" s="4" t="str">
        <f t="shared" si="6"/>
        <v> </v>
      </c>
      <c r="Q14" s="31" t="s">
        <v>107</v>
      </c>
      <c r="R14" s="23" t="e">
        <f t="shared" si="2"/>
        <v>#VALUE!</v>
      </c>
      <c r="S14" s="28" t="e">
        <f t="shared" si="3"/>
        <v>#VALUE!</v>
      </c>
    </row>
    <row r="15" spans="1:19" s="23" customFormat="1" ht="19.5" customHeight="1">
      <c r="A15" s="4" t="s">
        <v>75</v>
      </c>
      <c r="B15" s="4" t="s">
        <v>105</v>
      </c>
      <c r="C15" s="4"/>
      <c r="D15" s="4"/>
      <c r="E15" s="5" t="s">
        <v>76</v>
      </c>
      <c r="F15" s="5"/>
      <c r="G15" s="5">
        <v>156</v>
      </c>
      <c r="H15" s="5">
        <f t="shared" si="0"/>
        <v>171</v>
      </c>
      <c r="I15" s="6">
        <f>1000/(900+G15)</f>
        <v>0.946969696969697</v>
      </c>
      <c r="J15" s="6">
        <f>1000/(900+H15)</f>
        <v>0.9337068160597572</v>
      </c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6"/>
        <v> </v>
      </c>
      <c r="Q15" s="31" t="s">
        <v>107</v>
      </c>
      <c r="R15" s="23" t="e">
        <f t="shared" si="2"/>
        <v>#VALUE!</v>
      </c>
      <c r="S15" s="28" t="e">
        <f t="shared" si="3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 t="str">
        <f t="shared" si="6"/>
        <v> </v>
      </c>
      <c r="Q16" s="31" t="s">
        <v>107</v>
      </c>
      <c r="R16" s="23" t="e">
        <f t="shared" si="2"/>
        <v>#VALUE!</v>
      </c>
      <c r="S16" s="28" t="e">
        <f t="shared" si="3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 t="str">
        <f t="shared" si="6"/>
        <v> </v>
      </c>
      <c r="Q17" s="31" t="s">
        <v>107</v>
      </c>
      <c r="R17" s="23" t="e">
        <f t="shared" si="2"/>
        <v>#VALUE!</v>
      </c>
      <c r="S17" s="28" t="e">
        <f t="shared" si="3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6"/>
        <v> </v>
      </c>
      <c r="Q18" s="31" t="s">
        <v>107</v>
      </c>
      <c r="R18" s="23" t="e">
        <f t="shared" si="2"/>
        <v>#VALUE!</v>
      </c>
      <c r="S18" s="28" t="e">
        <f t="shared" si="3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6"/>
        <v> </v>
      </c>
      <c r="Q19" s="31" t="s">
        <v>107</v>
      </c>
      <c r="R19" s="23" t="e">
        <f t="shared" si="2"/>
        <v>#VALUE!</v>
      </c>
      <c r="S19" s="28" t="e">
        <f t="shared" si="3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6"/>
        <v> </v>
      </c>
      <c r="Q20" s="31" t="s">
        <v>107</v>
      </c>
      <c r="R20" s="23" t="e">
        <f t="shared" si="2"/>
        <v>#VALUE!</v>
      </c>
      <c r="S20" s="28" t="e">
        <f t="shared" si="3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4"/>
        <v> </v>
      </c>
      <c r="N21" s="24" t="str">
        <f t="shared" si="5"/>
        <v> </v>
      </c>
      <c r="O21" s="4" t="str">
        <f t="shared" si="6"/>
        <v> </v>
      </c>
      <c r="Q21" s="32" t="s">
        <v>107</v>
      </c>
      <c r="R21" s="33" t="e">
        <f t="shared" si="2"/>
        <v>#VALUE!</v>
      </c>
      <c r="S21" s="34" t="e">
        <f t="shared" si="3"/>
        <v>#VALUE!</v>
      </c>
    </row>
    <row r="22" spans="1:17" s="23" customFormat="1" ht="20.25">
      <c r="A22" s="55" t="s">
        <v>124</v>
      </c>
      <c r="B22" s="55"/>
      <c r="C22" s="55"/>
      <c r="D22" s="55"/>
      <c r="E22" s="55"/>
      <c r="F22" s="55"/>
      <c r="G22" s="55"/>
      <c r="H22" s="55"/>
      <c r="I22" s="55"/>
      <c r="J22" s="55"/>
      <c r="K22" s="1"/>
      <c r="L22" s="1"/>
      <c r="M22" s="1"/>
      <c r="N22" s="1"/>
      <c r="O22" s="1"/>
      <c r="Q22" s="25"/>
    </row>
    <row r="23" spans="1:17" s="23" customFormat="1" ht="20.25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Q23" s="25"/>
    </row>
    <row r="24" spans="1:17" s="23" customFormat="1" ht="18">
      <c r="A24" s="56" t="s">
        <v>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Q24" s="25"/>
    </row>
    <row r="25" spans="1:17" s="23" customFormat="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">
      <c r="A26" s="56" t="s">
        <v>69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Q26" s="25"/>
    </row>
    <row r="27" spans="1:17" s="23" customFormat="1" ht="18">
      <c r="A27" s="56" t="s">
        <v>70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Q27" s="25"/>
    </row>
  </sheetData>
  <sheetProtection/>
  <mergeCells count="12">
    <mergeCell ref="A27:O27"/>
    <mergeCell ref="A5:O5"/>
    <mergeCell ref="A6:O6"/>
    <mergeCell ref="A23:O23"/>
    <mergeCell ref="A24:O24"/>
    <mergeCell ref="A26:O26"/>
    <mergeCell ref="A7:O7"/>
    <mergeCell ref="G8:H8"/>
    <mergeCell ref="I8:J8"/>
    <mergeCell ref="K8:L8"/>
    <mergeCell ref="Q7:S7"/>
    <mergeCell ref="A22:J22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C9">
      <selection activeCell="P12" sqref="P12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ht="18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116</v>
      </c>
    </row>
    <row r="6" spans="1:17" ht="18.75" thickBot="1">
      <c r="A6" s="57" t="s">
        <v>121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117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106</v>
      </c>
      <c r="R7" s="53"/>
      <c r="S7" s="54"/>
    </row>
    <row r="8" spans="1:19" s="23" customFormat="1" ht="18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111</v>
      </c>
      <c r="S8" s="28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110</v>
      </c>
      <c r="S9" s="28"/>
    </row>
    <row r="10" spans="1:19" s="23" customFormat="1" ht="19.5" customHeight="1">
      <c r="A10" s="4" t="s">
        <v>25</v>
      </c>
      <c r="B10" s="4" t="s">
        <v>83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8">+G10+15</f>
        <v>223</v>
      </c>
      <c r="I10" s="6">
        <f aca="true" t="shared" si="1" ref="I10:J18">1000/(900+G10)</f>
        <v>0.9025270758122743</v>
      </c>
      <c r="J10" s="6">
        <f t="shared" si="1"/>
        <v>0.8904719501335708</v>
      </c>
      <c r="K10" s="4">
        <v>76</v>
      </c>
      <c r="L10" s="4">
        <v>7</v>
      </c>
      <c r="M10" s="24">
        <f>IF(K10&gt;0,K10+L10/60," ")</f>
        <v>76.11666666666666</v>
      </c>
      <c r="N10" s="24">
        <f>_xlfn.IFERROR(R10," ")</f>
        <v>67.77975660433363</v>
      </c>
      <c r="O10" s="4">
        <f>_xlfn.IFERROR(S10," ")</f>
        <v>1</v>
      </c>
      <c r="Q10" s="30" t="s">
        <v>108</v>
      </c>
      <c r="R10" s="23">
        <f>IF(M10&gt;0,IF(Q10="s",M10*I10,0)+IF(Q10="n",M10*J10,0)," ")</f>
        <v>67.77975660433363</v>
      </c>
      <c r="S10" s="28">
        <f>RANK(N10,$N$10:$N$21,1)</f>
        <v>1</v>
      </c>
    </row>
    <row r="11" spans="1:19" s="23" customFormat="1" ht="19.5" customHeight="1">
      <c r="A11" s="4" t="s">
        <v>23</v>
      </c>
      <c r="B11" s="4" t="s">
        <v>84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>
        <v>75</v>
      </c>
      <c r="L11" s="4">
        <v>15</v>
      </c>
      <c r="M11" s="24">
        <f aca="true" t="shared" si="2" ref="M11:M21">IF(K11&gt;0,K11+L11/60," ")</f>
        <v>75.25</v>
      </c>
      <c r="N11" s="24">
        <f aca="true" t="shared" si="3" ref="N11:O21">_xlfn.IFERROR(R11," ")</f>
        <v>68.0379746835443</v>
      </c>
      <c r="O11" s="4">
        <f t="shared" si="3"/>
        <v>2</v>
      </c>
      <c r="Q11" s="31" t="s">
        <v>107</v>
      </c>
      <c r="R11" s="23">
        <f aca="true" t="shared" si="4" ref="R11:R21">IF(M11&gt;0,IF(Q11="s",M11*I11,0)+IF(Q11="n",M11*J11,0)," ")</f>
        <v>68.0379746835443</v>
      </c>
      <c r="S11" s="28">
        <f aca="true" t="shared" si="5" ref="S11:S21">RANK(N11,$N$10:$N$21,1)</f>
        <v>2</v>
      </c>
    </row>
    <row r="12" spans="1:19" s="23" customFormat="1" ht="19.5" customHeight="1">
      <c r="A12" s="4" t="s">
        <v>71</v>
      </c>
      <c r="B12" s="4" t="s">
        <v>91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/>
      <c r="L12" s="4"/>
      <c r="M12" s="24" t="str">
        <f t="shared" si="2"/>
        <v> </v>
      </c>
      <c r="N12" s="24" t="str">
        <f t="shared" si="3"/>
        <v> </v>
      </c>
      <c r="O12" s="4" t="str">
        <f t="shared" si="3"/>
        <v> </v>
      </c>
      <c r="Q12" s="31" t="s">
        <v>108</v>
      </c>
      <c r="R12" s="23" t="e">
        <f t="shared" si="4"/>
        <v>#VALUE!</v>
      </c>
      <c r="S12" s="28" t="e">
        <f t="shared" si="5"/>
        <v>#VALUE!</v>
      </c>
    </row>
    <row r="13" spans="1:19" s="23" customFormat="1" ht="19.5" customHeight="1">
      <c r="A13" s="4" t="s">
        <v>24</v>
      </c>
      <c r="B13" s="4" t="s">
        <v>85</v>
      </c>
      <c r="C13" s="4"/>
      <c r="D13" s="4"/>
      <c r="E13" s="5" t="s">
        <v>30</v>
      </c>
      <c r="F13" s="5"/>
      <c r="G13" s="5">
        <v>222</v>
      </c>
      <c r="H13" s="5">
        <f t="shared" si="0"/>
        <v>237</v>
      </c>
      <c r="I13" s="6">
        <f t="shared" si="1"/>
        <v>0.8912655971479501</v>
      </c>
      <c r="J13" s="6">
        <f t="shared" si="1"/>
        <v>0.8795074758135444</v>
      </c>
      <c r="K13" s="4"/>
      <c r="L13" s="4"/>
      <c r="M13" s="24" t="str">
        <f t="shared" si="2"/>
        <v> </v>
      </c>
      <c r="N13" s="24" t="str">
        <f t="shared" si="3"/>
        <v> </v>
      </c>
      <c r="O13" s="4" t="str">
        <f t="shared" si="3"/>
        <v> </v>
      </c>
      <c r="Q13" s="31" t="s">
        <v>107</v>
      </c>
      <c r="R13" s="23" t="e">
        <f t="shared" si="4"/>
        <v>#VALUE!</v>
      </c>
      <c r="S13" s="28" t="e">
        <f t="shared" si="5"/>
        <v>#VALUE!</v>
      </c>
    </row>
    <row r="14" spans="1:19" s="23" customFormat="1" ht="19.5" customHeight="1">
      <c r="A14" s="4" t="s">
        <v>27</v>
      </c>
      <c r="B14" s="4" t="s">
        <v>86</v>
      </c>
      <c r="C14" s="4"/>
      <c r="D14" s="4"/>
      <c r="E14" s="5" t="s">
        <v>34</v>
      </c>
      <c r="F14" s="5">
        <v>2480</v>
      </c>
      <c r="G14" s="5">
        <v>221</v>
      </c>
      <c r="H14" s="5">
        <f t="shared" si="0"/>
        <v>236</v>
      </c>
      <c r="I14" s="6">
        <f t="shared" si="1"/>
        <v>0.8920606601248885</v>
      </c>
      <c r="J14" s="6">
        <f t="shared" si="1"/>
        <v>0.8802816901408451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3"/>
        <v> </v>
      </c>
      <c r="Q14" s="31" t="s">
        <v>108</v>
      </c>
      <c r="R14" s="23" t="e">
        <f t="shared" si="4"/>
        <v>#VALUE!</v>
      </c>
      <c r="S14" s="28" t="e">
        <f t="shared" si="5"/>
        <v>#VALUE!</v>
      </c>
    </row>
    <row r="15" spans="1:19" s="23" customFormat="1" ht="19.5" customHeight="1">
      <c r="A15" s="4" t="s">
        <v>22</v>
      </c>
      <c r="B15" s="4" t="s">
        <v>87</v>
      </c>
      <c r="C15" s="4"/>
      <c r="D15" s="4"/>
      <c r="E15" s="5" t="s">
        <v>29</v>
      </c>
      <c r="F15" s="5"/>
      <c r="G15" s="5">
        <v>206</v>
      </c>
      <c r="H15" s="5">
        <f t="shared" si="0"/>
        <v>221</v>
      </c>
      <c r="I15" s="5">
        <f t="shared" si="1"/>
        <v>0.9041591320072333</v>
      </c>
      <c r="J15" s="6">
        <f t="shared" si="1"/>
        <v>0.8920606601248885</v>
      </c>
      <c r="K15" s="4">
        <v>86</v>
      </c>
      <c r="L15" s="4">
        <v>0</v>
      </c>
      <c r="M15" s="24">
        <f t="shared" si="2"/>
        <v>86</v>
      </c>
      <c r="N15" s="24">
        <f t="shared" si="3"/>
        <v>77.75768535262206</v>
      </c>
      <c r="O15" s="4">
        <f t="shared" si="3"/>
        <v>5</v>
      </c>
      <c r="Q15" s="31" t="s">
        <v>107</v>
      </c>
      <c r="R15" s="23">
        <f t="shared" si="4"/>
        <v>77.75768535262206</v>
      </c>
      <c r="S15" s="28">
        <f t="shared" si="5"/>
        <v>5</v>
      </c>
    </row>
    <row r="16" spans="1:19" s="23" customFormat="1" ht="19.5" customHeight="1">
      <c r="A16" s="4" t="s">
        <v>26</v>
      </c>
      <c r="B16" s="4" t="s">
        <v>88</v>
      </c>
      <c r="C16" s="4"/>
      <c r="D16" s="4"/>
      <c r="E16" s="5" t="s">
        <v>32</v>
      </c>
      <c r="F16" s="5">
        <v>6</v>
      </c>
      <c r="G16" s="5">
        <v>213</v>
      </c>
      <c r="H16" s="5">
        <f t="shared" si="0"/>
        <v>228</v>
      </c>
      <c r="I16" s="5">
        <f t="shared" si="1"/>
        <v>0.8984725965858041</v>
      </c>
      <c r="J16" s="6">
        <f t="shared" si="1"/>
        <v>0.8865248226950354</v>
      </c>
      <c r="K16" s="4">
        <v>82</v>
      </c>
      <c r="L16" s="4">
        <v>44</v>
      </c>
      <c r="M16" s="24">
        <f t="shared" si="2"/>
        <v>82.73333333333333</v>
      </c>
      <c r="N16" s="24">
        <f t="shared" si="3"/>
        <v>73.3451536643026</v>
      </c>
      <c r="O16" s="4">
        <f t="shared" si="3"/>
        <v>3</v>
      </c>
      <c r="Q16" s="31" t="s">
        <v>108</v>
      </c>
      <c r="R16" s="23">
        <f t="shared" si="4"/>
        <v>73.3451536643026</v>
      </c>
      <c r="S16" s="28">
        <f t="shared" si="5"/>
        <v>3</v>
      </c>
    </row>
    <row r="17" spans="1:19" s="23" customFormat="1" ht="19.5" customHeight="1">
      <c r="A17" s="4" t="s">
        <v>28</v>
      </c>
      <c r="B17" s="4" t="s">
        <v>89</v>
      </c>
      <c r="C17" s="4"/>
      <c r="D17" s="4"/>
      <c r="E17" s="5" t="s">
        <v>35</v>
      </c>
      <c r="F17" s="5">
        <v>1687</v>
      </c>
      <c r="G17" s="5">
        <v>222</v>
      </c>
      <c r="H17" s="5">
        <f t="shared" si="0"/>
        <v>237</v>
      </c>
      <c r="I17" s="5">
        <f t="shared" si="1"/>
        <v>0.8912655971479501</v>
      </c>
      <c r="J17" s="6">
        <f t="shared" si="1"/>
        <v>0.8795074758135444</v>
      </c>
      <c r="K17" s="4">
        <v>86</v>
      </c>
      <c r="L17" s="4">
        <v>11</v>
      </c>
      <c r="M17" s="24">
        <f t="shared" si="2"/>
        <v>86.18333333333334</v>
      </c>
      <c r="N17" s="24">
        <f t="shared" si="3"/>
        <v>76.81224004753416</v>
      </c>
      <c r="O17" s="4">
        <f t="shared" si="3"/>
        <v>4</v>
      </c>
      <c r="Q17" s="31" t="s">
        <v>107</v>
      </c>
      <c r="R17" s="23">
        <f t="shared" si="4"/>
        <v>76.81224004753416</v>
      </c>
      <c r="S17" s="28">
        <f t="shared" si="5"/>
        <v>4</v>
      </c>
    </row>
    <row r="18" spans="1:19" s="23" customFormat="1" ht="19.5" customHeight="1">
      <c r="A18" s="4" t="s">
        <v>36</v>
      </c>
      <c r="B18" s="4" t="s">
        <v>90</v>
      </c>
      <c r="C18" s="4"/>
      <c r="D18" s="4"/>
      <c r="E18" s="5" t="s">
        <v>37</v>
      </c>
      <c r="F18" s="5">
        <v>1183</v>
      </c>
      <c r="G18" s="5">
        <v>213</v>
      </c>
      <c r="H18" s="5">
        <f t="shared" si="0"/>
        <v>228</v>
      </c>
      <c r="I18" s="5">
        <f t="shared" si="1"/>
        <v>0.8984725965858041</v>
      </c>
      <c r="J18" s="5">
        <f t="shared" si="1"/>
        <v>0.8865248226950354</v>
      </c>
      <c r="K18" s="4">
        <v>115</v>
      </c>
      <c r="L18" s="4">
        <v>0</v>
      </c>
      <c r="M18" s="24">
        <f t="shared" si="2"/>
        <v>115</v>
      </c>
      <c r="N18" s="24">
        <f t="shared" si="3"/>
        <v>103.32434860736748</v>
      </c>
      <c r="O18" s="4">
        <f t="shared" si="3"/>
        <v>6</v>
      </c>
      <c r="Q18" s="31" t="s">
        <v>107</v>
      </c>
      <c r="R18" s="23">
        <f t="shared" si="4"/>
        <v>103.32434860736748</v>
      </c>
      <c r="S18" s="28">
        <f t="shared" si="5"/>
        <v>6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3"/>
        <v> </v>
      </c>
      <c r="Q19" s="31" t="s">
        <v>107</v>
      </c>
      <c r="R19" s="23" t="e">
        <f t="shared" si="4"/>
        <v>#VALUE!</v>
      </c>
      <c r="S19" s="28" t="e">
        <f t="shared" si="5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3"/>
        <v> </v>
      </c>
      <c r="Q20" s="31" t="s">
        <v>107</v>
      </c>
      <c r="R20" s="23" t="e">
        <f t="shared" si="4"/>
        <v>#VALUE!</v>
      </c>
      <c r="S20" s="28" t="e">
        <f t="shared" si="5"/>
        <v>#VALUE!</v>
      </c>
    </row>
    <row r="21" spans="1:19" s="23" customFormat="1" ht="19.5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 t="shared" si="2"/>
        <v> </v>
      </c>
      <c r="N21" s="24" t="str">
        <f t="shared" si="3"/>
        <v> </v>
      </c>
      <c r="O21" s="4" t="str">
        <f t="shared" si="3"/>
        <v> </v>
      </c>
      <c r="Q21" s="31" t="s">
        <v>107</v>
      </c>
      <c r="R21" s="23" t="e">
        <f t="shared" si="4"/>
        <v>#VALUE!</v>
      </c>
      <c r="S21" s="28" t="e">
        <f t="shared" si="5"/>
        <v>#VALUE!</v>
      </c>
    </row>
    <row r="22" spans="1:19" s="23" customFormat="1" ht="19.5" customHeight="1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  <c r="L22" s="4"/>
      <c r="M22" s="24" t="str">
        <f>IF(K22&gt;0,K22+L22/60," ")</f>
        <v> </v>
      </c>
      <c r="N22" s="24" t="str">
        <f>_xlfn.IFERROR(R22," ")</f>
        <v> </v>
      </c>
      <c r="O22" s="4" t="str">
        <f>_xlfn.IFERROR(S22," ")</f>
        <v> </v>
      </c>
      <c r="Q22" s="32" t="s">
        <v>107</v>
      </c>
      <c r="R22" s="33" t="e">
        <f>IF(M22&gt;0,IF(Q22="s",M22*I22,0)+IF(Q22="n",M22*J22,0)," ")</f>
        <v>#VALUE!</v>
      </c>
      <c r="S22" s="34" t="e">
        <f>RANK(N22,$N$10:$N$21,1)</f>
        <v>#VALUE!</v>
      </c>
    </row>
    <row r="23" spans="1:15" s="23" customFormat="1" ht="20.25">
      <c r="A23" s="55" t="s">
        <v>124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1"/>
      <c r="O23" s="1"/>
    </row>
    <row r="24" spans="1:15" s="23" customFormat="1" ht="20.25">
      <c r="A24" s="58" t="s">
        <v>20</v>
      </c>
      <c r="B24" s="58"/>
      <c r="C24" s="58"/>
      <c r="D24" s="58"/>
      <c r="E24" s="58"/>
      <c r="F24" s="58"/>
      <c r="G24" s="58"/>
      <c r="H24" s="58"/>
      <c r="I24" s="58"/>
      <c r="J24" s="58"/>
      <c r="K24" s="1"/>
      <c r="L24" s="1"/>
      <c r="M24" s="1"/>
      <c r="N24" s="1"/>
      <c r="O24" s="1"/>
    </row>
    <row r="25" spans="1:15" ht="18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1"/>
      <c r="L25" s="1"/>
      <c r="M25" s="1"/>
      <c r="N25" s="1"/>
      <c r="O25" s="1"/>
    </row>
    <row r="26" spans="1:15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>
      <c r="A27" s="56" t="s">
        <v>69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8">
      <c r="A28" s="56" t="s">
        <v>70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3:J23"/>
    <mergeCell ref="A27:O27"/>
    <mergeCell ref="A28:O28"/>
    <mergeCell ref="A24:J24"/>
    <mergeCell ref="A25:J2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C6">
      <selection activeCell="P16" sqref="P16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5" width="8.7109375" style="0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ht="18">
      <c r="A5" s="57" t="s">
        <v>57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116</v>
      </c>
    </row>
    <row r="6" spans="1:17" ht="18">
      <c r="A6" s="57" t="s">
        <v>121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117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 t="s">
        <v>106</v>
      </c>
      <c r="R7" s="60"/>
      <c r="S7" s="60"/>
    </row>
    <row r="8" spans="1:19" s="23" customFormat="1" ht="18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35" t="s">
        <v>111</v>
      </c>
      <c r="R8" s="36"/>
      <c r="S8" s="36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110</v>
      </c>
      <c r="R9" s="36"/>
      <c r="S9" s="36"/>
    </row>
    <row r="10" spans="1:19" s="23" customFormat="1" ht="19.5" customHeight="1">
      <c r="A10" s="4" t="s">
        <v>45</v>
      </c>
      <c r="B10" s="4" t="s">
        <v>99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43</v>
      </c>
      <c r="L10" s="4">
        <v>34</v>
      </c>
      <c r="M10" s="45">
        <f aca="true" t="shared" si="2" ref="M10:M20">IF(K10&gt;0,K10+L10/60," ")</f>
        <v>43.56666666666667</v>
      </c>
      <c r="N10" s="45">
        <f aca="true" t="shared" si="3" ref="N10:N20">_xlfn.IFERROR(R10," ")</f>
        <v>40.8309903155264</v>
      </c>
      <c r="O10" s="46">
        <f aca="true" t="shared" si="4" ref="O10:O20">_xlfn.IFERROR(S10," ")</f>
        <v>1</v>
      </c>
      <c r="Q10" s="8" t="s">
        <v>109</v>
      </c>
      <c r="R10" s="44">
        <f>IF(M10&gt;0,IF(Q10="s",M10*I10,0)+IF(Q10="n",M10*J10,0)," ")</f>
        <v>40.8309903155264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100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/>
      <c r="L11" s="4"/>
      <c r="M11" s="45" t="str">
        <f t="shared" si="2"/>
        <v> </v>
      </c>
      <c r="N11" s="45" t="str">
        <f t="shared" si="3"/>
        <v> </v>
      </c>
      <c r="O11" s="46" t="str">
        <f t="shared" si="4"/>
        <v> </v>
      </c>
      <c r="Q11" s="38" t="s">
        <v>108</v>
      </c>
      <c r="R11" s="44" t="e">
        <f aca="true" t="shared" si="5" ref="R11:R20">IF(M11&gt;0,IF(Q11="s",M11*I11,0)+IF(Q11="n",M11*J11,0)," ")</f>
        <v>#VALUE!</v>
      </c>
      <c r="S11" s="44" t="e">
        <f aca="true" t="shared" si="6" ref="S11:S20">RANK(N11,$N$10:$N$21,1)</f>
        <v>#VALUE!</v>
      </c>
    </row>
    <row r="12" spans="1:19" s="23" customFormat="1" ht="19.5" customHeight="1">
      <c r="A12" s="4" t="s">
        <v>53</v>
      </c>
      <c r="B12" s="4" t="s">
        <v>101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108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102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/>
      <c r="L13" s="4"/>
      <c r="M13" s="45" t="str">
        <f t="shared" si="2"/>
        <v> </v>
      </c>
      <c r="N13" s="45" t="str">
        <f t="shared" si="3"/>
        <v> </v>
      </c>
      <c r="O13" s="46" t="s">
        <v>120</v>
      </c>
      <c r="Q13" s="38" t="s">
        <v>108</v>
      </c>
      <c r="R13" s="44" t="e">
        <f t="shared" si="5"/>
        <v>#VALUE!</v>
      </c>
      <c r="S13" s="44" t="e">
        <f t="shared" si="6"/>
        <v>#VALUE!</v>
      </c>
    </row>
    <row r="14" spans="1:19" s="23" customFormat="1" ht="19.5" customHeight="1">
      <c r="A14" s="4" t="s">
        <v>55</v>
      </c>
      <c r="B14" s="4" t="s">
        <v>118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108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103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52</v>
      </c>
      <c r="L15" s="4">
        <v>17</v>
      </c>
      <c r="M15" s="45">
        <f t="shared" si="2"/>
        <v>52.28333333333333</v>
      </c>
      <c r="N15" s="45">
        <f t="shared" si="3"/>
        <v>47.144574691914634</v>
      </c>
      <c r="O15" s="46">
        <f t="shared" si="4"/>
        <v>2</v>
      </c>
      <c r="Q15" s="38" t="s">
        <v>108</v>
      </c>
      <c r="R15" s="44">
        <f t="shared" si="5"/>
        <v>47.144574691914634</v>
      </c>
      <c r="S15" s="44">
        <f t="shared" si="6"/>
        <v>2</v>
      </c>
    </row>
    <row r="16" spans="1:19" s="23" customFormat="1" ht="19.5" customHeight="1">
      <c r="A16" s="4" t="s">
        <v>47</v>
      </c>
      <c r="B16" s="4" t="s">
        <v>119</v>
      </c>
      <c r="C16" s="4"/>
      <c r="D16" s="4"/>
      <c r="E16" s="5" t="s">
        <v>122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/>
      <c r="L16" s="4"/>
      <c r="M16" s="45" t="str">
        <f t="shared" si="2"/>
        <v> </v>
      </c>
      <c r="N16" s="45" t="str">
        <f t="shared" si="3"/>
        <v> </v>
      </c>
      <c r="O16" s="46" t="s">
        <v>120</v>
      </c>
      <c r="Q16" s="38" t="s">
        <v>108</v>
      </c>
      <c r="R16" s="44" t="e">
        <f t="shared" si="5"/>
        <v>#VALUE!</v>
      </c>
      <c r="S16" s="44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108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108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108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108</v>
      </c>
      <c r="R20" s="44" t="e">
        <f t="shared" si="5"/>
        <v>#VALUE!</v>
      </c>
      <c r="S20" s="44" t="e">
        <f t="shared" si="6"/>
        <v>#VALUE!</v>
      </c>
    </row>
    <row r="21" spans="1:17" s="23" customFormat="1" ht="20.25">
      <c r="A21" s="58" t="s">
        <v>123</v>
      </c>
      <c r="B21" s="58"/>
      <c r="C21" s="58"/>
      <c r="D21" s="58"/>
      <c r="E21" s="58"/>
      <c r="F21" s="58"/>
      <c r="G21" s="58"/>
      <c r="H21" s="58"/>
      <c r="I21" s="58"/>
      <c r="J21" s="58"/>
      <c r="K21" s="1"/>
      <c r="L21" s="1"/>
      <c r="M21" s="1"/>
      <c r="N21" s="1"/>
      <c r="O21" s="1"/>
      <c r="Q21" s="26"/>
    </row>
    <row r="22" spans="1:15" s="23" customFormat="1" ht="20.25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1"/>
      <c r="L22" s="1"/>
      <c r="M22" s="1"/>
      <c r="N22" s="1"/>
      <c r="O22" s="1"/>
    </row>
    <row r="23" spans="1:15" ht="18">
      <c r="A23" s="56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1"/>
      <c r="M23" s="1"/>
      <c r="N23" s="47"/>
      <c r="O23" s="1"/>
    </row>
    <row r="24" spans="1:15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8">
      <c r="A26" s="56" t="s">
        <v>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" thickBot="1"/>
    <row r="5" spans="1:19" ht="14.2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4.2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4.2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4.2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4.2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4.2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4.2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4.2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4.2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4.2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4.2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4.2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4.2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4.2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4.2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4.2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4.2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4.2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4.2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4.2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4.2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4.2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4.2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4.2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4.2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4.2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4.2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4.2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4.2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4.2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D8">
      <selection activeCell="Q9" sqref="Q9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5" width="8.7109375" style="0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ht="18">
      <c r="A5" s="57" t="s">
        <v>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116</v>
      </c>
    </row>
    <row r="6" spans="1:17" ht="18.75" thickBot="1">
      <c r="A6" s="57" t="s">
        <v>121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117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106</v>
      </c>
      <c r="R7" s="53"/>
      <c r="S7" s="54"/>
    </row>
    <row r="8" spans="1:19" s="23" customFormat="1" ht="18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111</v>
      </c>
      <c r="S8" s="28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110</v>
      </c>
      <c r="S9" s="28"/>
    </row>
    <row r="10" spans="1:19" s="23" customFormat="1" ht="19.5" customHeight="1">
      <c r="A10" s="4" t="s">
        <v>39</v>
      </c>
      <c r="B10" s="4" t="s">
        <v>94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51</v>
      </c>
      <c r="L10" s="4">
        <v>20</v>
      </c>
      <c r="M10" s="24">
        <f aca="true" t="shared" si="2" ref="M10:M21">IF(K10&gt;0,K10+L10/60," ")</f>
        <v>51.333333333333336</v>
      </c>
      <c r="N10" s="24">
        <f aca="true" t="shared" si="3" ref="N10:N20">_xlfn.IFERROR(R10," ")</f>
        <v>44.291055507621515</v>
      </c>
      <c r="O10" s="4">
        <f aca="true" t="shared" si="4" ref="O10:O20">_xlfn.IFERROR(S10," ")</f>
        <v>3</v>
      </c>
      <c r="Q10" s="30" t="s">
        <v>108</v>
      </c>
      <c r="R10" s="23">
        <f>IF(M10&gt;0,IF(Q10="s",M10*I10,0)+IF(Q10="n",M10*J10,0)," ")</f>
        <v>44.291055507621515</v>
      </c>
      <c r="S10" s="28">
        <f>RANK(N10,$N$10:$N$21,1)</f>
        <v>3</v>
      </c>
    </row>
    <row r="11" spans="1:19" s="23" customFormat="1" ht="19.5" customHeight="1">
      <c r="A11" s="4" t="s">
        <v>38</v>
      </c>
      <c r="B11" s="4" t="s">
        <v>95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/>
      <c r="L11" s="4"/>
      <c r="M11" s="24" t="str">
        <f t="shared" si="2"/>
        <v> </v>
      </c>
      <c r="N11" s="24" t="str">
        <f t="shared" si="3"/>
        <v> </v>
      </c>
      <c r="O11" s="4" t="str">
        <f t="shared" si="4"/>
        <v> </v>
      </c>
      <c r="Q11" s="31" t="s">
        <v>108</v>
      </c>
      <c r="R11" s="23" t="e">
        <f aca="true" t="shared" si="5" ref="R11:R20">IF(M11&gt;0,IF(Q11="s",M11*I11,0)+IF(Q11="n",M11*J11,0)," ")</f>
        <v>#VALUE!</v>
      </c>
      <c r="S11" s="28" t="e">
        <f aca="true" t="shared" si="6" ref="S11:S20">RANK(N11,$N$10:$N$21,1)</f>
        <v>#VALUE!</v>
      </c>
    </row>
    <row r="12" spans="1:19" s="23" customFormat="1" ht="19.5" customHeight="1">
      <c r="A12" s="4" t="s">
        <v>41</v>
      </c>
      <c r="B12" s="4" t="s">
        <v>96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58</v>
      </c>
      <c r="L12" s="4">
        <v>43</v>
      </c>
      <c r="M12" s="24">
        <f t="shared" si="2"/>
        <v>58.71666666666667</v>
      </c>
      <c r="N12" s="24">
        <f t="shared" si="3"/>
        <v>50.88099364529174</v>
      </c>
      <c r="O12" s="4">
        <f t="shared" si="4"/>
        <v>4</v>
      </c>
      <c r="Q12" s="31" t="s">
        <v>108</v>
      </c>
      <c r="R12" s="23">
        <f t="shared" si="5"/>
        <v>50.88099364529174</v>
      </c>
      <c r="S12" s="28">
        <f t="shared" si="6"/>
        <v>4</v>
      </c>
    </row>
    <row r="13" spans="1:19" s="23" customFormat="1" ht="19.5" customHeight="1">
      <c r="A13" s="4" t="s">
        <v>40</v>
      </c>
      <c r="B13" s="4" t="s">
        <v>97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49</v>
      </c>
      <c r="L13" s="4">
        <v>8</v>
      </c>
      <c r="M13" s="24">
        <f t="shared" si="2"/>
        <v>49.13333333333333</v>
      </c>
      <c r="N13" s="24">
        <f t="shared" si="3"/>
        <v>42.53968253968254</v>
      </c>
      <c r="O13" s="4">
        <f t="shared" si="4"/>
        <v>2</v>
      </c>
      <c r="Q13" s="31" t="s">
        <v>108</v>
      </c>
      <c r="R13" s="23">
        <f t="shared" si="5"/>
        <v>42.53968253968254</v>
      </c>
      <c r="S13" s="28">
        <f t="shared" si="6"/>
        <v>2</v>
      </c>
    </row>
    <row r="14" spans="1:19" s="23" customFormat="1" ht="19.5" customHeight="1">
      <c r="A14" s="4" t="s">
        <v>74</v>
      </c>
      <c r="B14" s="4" t="s">
        <v>98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108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92</v>
      </c>
      <c r="B15" s="4" t="s">
        <v>104</v>
      </c>
      <c r="C15" s="4"/>
      <c r="D15" s="4"/>
      <c r="E15" s="5" t="s">
        <v>93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/>
      <c r="L15" s="4"/>
      <c r="M15" s="24" t="str">
        <f t="shared" si="2"/>
        <v> </v>
      </c>
      <c r="N15" s="24" t="str">
        <f t="shared" si="3"/>
        <v> </v>
      </c>
      <c r="O15" s="4" t="str">
        <f t="shared" si="4"/>
        <v> </v>
      </c>
      <c r="Q15" s="31" t="s">
        <v>107</v>
      </c>
      <c r="R15" s="23" t="e">
        <f t="shared" si="5"/>
        <v>#VALUE!</v>
      </c>
      <c r="S15" s="28" t="e">
        <f t="shared" si="6"/>
        <v>#VALUE!</v>
      </c>
    </row>
    <row r="16" spans="1:19" s="23" customFormat="1" ht="19.5" customHeight="1">
      <c r="A16" s="4" t="s">
        <v>24</v>
      </c>
      <c r="B16" s="4" t="s">
        <v>85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>
        <v>46</v>
      </c>
      <c r="L16" s="4">
        <v>49</v>
      </c>
      <c r="M16" s="24">
        <f t="shared" si="2"/>
        <v>46.81666666666667</v>
      </c>
      <c r="N16" s="24">
        <f t="shared" si="3"/>
        <v>41.7260843731432</v>
      </c>
      <c r="O16" s="4">
        <f t="shared" si="4"/>
        <v>1</v>
      </c>
      <c r="Q16" s="31" t="s">
        <v>108</v>
      </c>
      <c r="R16" s="23">
        <f t="shared" si="5"/>
        <v>41.7260843731432</v>
      </c>
      <c r="S16" s="28">
        <f t="shared" si="6"/>
        <v>1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108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108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108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108</v>
      </c>
      <c r="R20" s="42" t="e">
        <f t="shared" si="5"/>
        <v>#VALUE!</v>
      </c>
      <c r="S20" s="43" t="e">
        <f t="shared" si="6"/>
        <v>#VALUE!</v>
      </c>
    </row>
    <row r="21" spans="1:17" s="23" customFormat="1" ht="20.25">
      <c r="A21" s="58" t="s">
        <v>123</v>
      </c>
      <c r="B21" s="58"/>
      <c r="C21" s="58"/>
      <c r="D21" s="58"/>
      <c r="E21" s="58"/>
      <c r="F21" s="58"/>
      <c r="G21" s="58"/>
      <c r="H21" s="58"/>
      <c r="I21" s="58"/>
      <c r="J21" s="58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0.25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1"/>
      <c r="L22" s="1"/>
      <c r="M22" s="1"/>
      <c r="N22" s="1"/>
      <c r="O22" s="1"/>
    </row>
    <row r="23" spans="1:15" s="23" customFormat="1" ht="18">
      <c r="A23" s="56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1"/>
      <c r="M23" s="1"/>
      <c r="N23" s="1"/>
      <c r="O23" s="1"/>
    </row>
    <row r="24" spans="1:15" s="23" customFormat="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8">
      <c r="A26" s="56" t="s">
        <v>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Bunny</cp:lastModifiedBy>
  <cp:lastPrinted>2012-04-17T02:03:02Z</cp:lastPrinted>
  <dcterms:created xsi:type="dcterms:W3CDTF">2012-01-17T03:16:29Z</dcterms:created>
  <dcterms:modified xsi:type="dcterms:W3CDTF">2012-04-30T02:09:22Z</dcterms:modified>
  <cp:category/>
  <cp:version/>
  <cp:contentType/>
  <cp:contentStatus/>
</cp:coreProperties>
</file>